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'Лист1'!$A$1:$G$46</definedName>
  </definedNames>
  <calcPr fullCalcOnLoad="1"/>
</workbook>
</file>

<file path=xl/sharedStrings.xml><?xml version="1.0" encoding="utf-8"?>
<sst xmlns="http://schemas.openxmlformats.org/spreadsheetml/2006/main" count="62" uniqueCount="43">
  <si>
    <t>№
п/п</t>
  </si>
  <si>
    <t>Показатель</t>
  </si>
  <si>
    <t>Период регулирования</t>
  </si>
  <si>
    <t>Всего</t>
  </si>
  <si>
    <t>ВН</t>
  </si>
  <si>
    <t>СН1</t>
  </si>
  <si>
    <t>НН</t>
  </si>
  <si>
    <t>I</t>
  </si>
  <si>
    <t>Поступление эл. энергии в сеть, всего</t>
  </si>
  <si>
    <t>из смежной сети, всего</t>
  </si>
  <si>
    <t>в том числе из сети</t>
  </si>
  <si>
    <t>От поставщиков оптового и розничного рынка</t>
  </si>
  <si>
    <t>то же в % (п. 2 / п.1)</t>
  </si>
  <si>
    <t>1.1</t>
  </si>
  <si>
    <t>1.2.</t>
  </si>
  <si>
    <t>2</t>
  </si>
  <si>
    <t>3</t>
  </si>
  <si>
    <t>4</t>
  </si>
  <si>
    <t>СН2</t>
  </si>
  <si>
    <t>1</t>
  </si>
  <si>
    <t>Отпуск эл. энергии из сети, всего</t>
  </si>
  <si>
    <t>в том числе по категориям потребителей</t>
  </si>
  <si>
    <t>Юридические лица</t>
  </si>
  <si>
    <t>Население и приравненные к нему категории потребителей</t>
  </si>
  <si>
    <t>Переток в ССО</t>
  </si>
  <si>
    <t>2.1</t>
  </si>
  <si>
    <t>3.1</t>
  </si>
  <si>
    <t>Потери эл. энергии, всего</t>
  </si>
  <si>
    <t>II</t>
  </si>
  <si>
    <t>1.2</t>
  </si>
  <si>
    <t>Поступление мощности в сеть, всего</t>
  </si>
  <si>
    <t>Отпуск мощности из сети, всего</t>
  </si>
  <si>
    <t>Потери мощности, всего</t>
  </si>
  <si>
    <t>Электрическая энергия, тыс. кВтч</t>
  </si>
  <si>
    <t>Мощность, МВт</t>
  </si>
  <si>
    <t xml:space="preserve">то же в % </t>
  </si>
  <si>
    <t>сетевой организации ООО "Гранат"</t>
  </si>
  <si>
    <t>%</t>
  </si>
  <si>
    <t>объем</t>
  </si>
  <si>
    <t>распред.</t>
  </si>
  <si>
    <t>Потери</t>
  </si>
  <si>
    <t>ПРОГНОЗНЫЙ БАЛАНС ЭЛЕКТРИЧЕСКОЙ ЭНЕРГИИ И МОЩНОСТИ</t>
  </si>
  <si>
    <t>2018-2019гг.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</si>
</sst>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5">
    <font>
      <sz val="11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49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vertical="top"/>
    </xf>
    <xf numFmtId="4" fontId="42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44" fillId="0" borderId="0" xfId="0" applyFont="1" applyAlignment="1">
      <alignment/>
    </xf>
    <xf numFmtId="49" fontId="3" fillId="0" borderId="22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164" fontId="42" fillId="0" borderId="0" xfId="0" applyNumberFormat="1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42" fillId="0" borderId="25" xfId="0" applyNumberFormat="1" applyFont="1" applyBorder="1" applyAlignment="1">
      <alignment horizontal="center"/>
    </xf>
    <xf numFmtId="164" fontId="42" fillId="0" borderId="26" xfId="0" applyNumberFormat="1" applyFont="1" applyFill="1" applyBorder="1" applyAlignment="1">
      <alignment horizontal="center"/>
    </xf>
    <xf numFmtId="164" fontId="42" fillId="0" borderId="23" xfId="0" applyNumberFormat="1" applyFont="1" applyBorder="1" applyAlignment="1">
      <alignment horizontal="center"/>
    </xf>
    <xf numFmtId="164" fontId="42" fillId="0" borderId="24" xfId="0" applyNumberFormat="1" applyFont="1" applyFill="1" applyBorder="1" applyAlignment="1">
      <alignment horizontal="center"/>
    </xf>
    <xf numFmtId="164" fontId="42" fillId="0" borderId="18" xfId="0" applyNumberFormat="1" applyFont="1" applyBorder="1" applyAlignment="1">
      <alignment horizontal="center"/>
    </xf>
    <xf numFmtId="164" fontId="42" fillId="0" borderId="27" xfId="0" applyNumberFormat="1" applyFont="1" applyFill="1" applyBorder="1" applyAlignment="1">
      <alignment horizontal="center"/>
    </xf>
    <xf numFmtId="164" fontId="42" fillId="0" borderId="24" xfId="0" applyNumberFormat="1" applyFont="1" applyBorder="1" applyAlignment="1">
      <alignment horizontal="center"/>
    </xf>
    <xf numFmtId="164" fontId="42" fillId="0" borderId="27" xfId="0" applyNumberFormat="1" applyFont="1" applyBorder="1" applyAlignment="1">
      <alignment horizontal="center"/>
    </xf>
    <xf numFmtId="164" fontId="42" fillId="0" borderId="20" xfId="0" applyNumberFormat="1" applyFont="1" applyBorder="1" applyAlignment="1">
      <alignment horizontal="center"/>
    </xf>
    <xf numFmtId="164" fontId="42" fillId="0" borderId="26" xfId="0" applyNumberFormat="1" applyFont="1" applyBorder="1" applyAlignment="1">
      <alignment horizontal="center"/>
    </xf>
    <xf numFmtId="4" fontId="42" fillId="0" borderId="2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4" fontId="42" fillId="0" borderId="27" xfId="0" applyNumberFormat="1" applyFont="1" applyBorder="1" applyAlignment="1">
      <alignment horizontal="center"/>
    </xf>
    <xf numFmtId="164" fontId="42" fillId="0" borderId="25" xfId="0" applyNumberFormat="1" applyFont="1" applyFill="1" applyBorder="1" applyAlignment="1">
      <alignment horizontal="center"/>
    </xf>
    <xf numFmtId="164" fontId="42" fillId="0" borderId="23" xfId="0" applyNumberFormat="1" applyFont="1" applyFill="1" applyBorder="1" applyAlignment="1">
      <alignment horizontal="center"/>
    </xf>
    <xf numFmtId="164" fontId="42" fillId="0" borderId="18" xfId="0" applyNumberFormat="1" applyFont="1" applyFill="1" applyBorder="1" applyAlignment="1">
      <alignment horizontal="center"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164" fontId="3" fillId="0" borderId="36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SheetLayoutView="100" zoomScalePageLayoutView="0" workbookViewId="0" topLeftCell="A1">
      <selection activeCell="O37" sqref="O37"/>
    </sheetView>
  </sheetViews>
  <sheetFormatPr defaultColWidth="9.140625" defaultRowHeight="15"/>
  <cols>
    <col min="1" max="1" width="7.28125" style="1" customWidth="1"/>
    <col min="2" max="2" width="44.140625" style="1" customWidth="1"/>
    <col min="3" max="3" width="12.8515625" style="21" customWidth="1"/>
    <col min="4" max="5" width="9.28125" style="21" bestFit="1" customWidth="1"/>
    <col min="6" max="6" width="12.57421875" style="21" customWidth="1"/>
    <col min="7" max="7" width="11.421875" style="21" customWidth="1"/>
    <col min="8" max="8" width="9.140625" style="1" customWidth="1"/>
    <col min="9" max="13" width="9.140625" style="1" hidden="1" customWidth="1"/>
    <col min="14" max="16384" width="9.140625" style="1" customWidth="1"/>
  </cols>
  <sheetData>
    <row r="1" spans="1:7" s="2" customFormat="1" ht="15.75">
      <c r="A1" s="47" t="s">
        <v>41</v>
      </c>
      <c r="B1" s="47"/>
      <c r="C1" s="47"/>
      <c r="D1" s="47"/>
      <c r="E1" s="47"/>
      <c r="F1" s="47"/>
      <c r="G1" s="47"/>
    </row>
    <row r="2" spans="1:7" ht="15.75">
      <c r="A2" s="48" t="s">
        <v>36</v>
      </c>
      <c r="B2" s="48"/>
      <c r="C2" s="48"/>
      <c r="D2" s="48"/>
      <c r="E2" s="48"/>
      <c r="F2" s="48"/>
      <c r="G2" s="48"/>
    </row>
    <row r="3" spans="1:7" ht="15.75">
      <c r="A3" s="47" t="s">
        <v>42</v>
      </c>
      <c r="B3" s="47"/>
      <c r="C3" s="47"/>
      <c r="D3" s="47"/>
      <c r="E3" s="47"/>
      <c r="F3" s="47"/>
      <c r="G3" s="47"/>
    </row>
    <row r="4" ht="16.5" thickBot="1"/>
    <row r="5" spans="1:7" ht="15.75">
      <c r="A5" s="55" t="s">
        <v>0</v>
      </c>
      <c r="B5" s="57" t="s">
        <v>1</v>
      </c>
      <c r="C5" s="59" t="s">
        <v>2</v>
      </c>
      <c r="D5" s="60"/>
      <c r="E5" s="60"/>
      <c r="F5" s="60"/>
      <c r="G5" s="61"/>
    </row>
    <row r="6" spans="1:7" ht="15.75">
      <c r="A6" s="56"/>
      <c r="B6" s="58"/>
      <c r="C6" s="22" t="s">
        <v>3</v>
      </c>
      <c r="D6" s="22" t="s">
        <v>4</v>
      </c>
      <c r="E6" s="22" t="s">
        <v>5</v>
      </c>
      <c r="F6" s="22" t="s">
        <v>18</v>
      </c>
      <c r="G6" s="23" t="s">
        <v>6</v>
      </c>
    </row>
    <row r="7" spans="1:7" s="39" customFormat="1" ht="16.5" thickBot="1">
      <c r="A7" s="35">
        <v>1</v>
      </c>
      <c r="B7" s="36">
        <v>2</v>
      </c>
      <c r="C7" s="37">
        <v>3</v>
      </c>
      <c r="D7" s="37">
        <v>4</v>
      </c>
      <c r="E7" s="37">
        <v>5</v>
      </c>
      <c r="F7" s="37">
        <v>6</v>
      </c>
      <c r="G7" s="38">
        <v>7</v>
      </c>
    </row>
    <row r="8" spans="1:7" s="3" customFormat="1" ht="16.5" thickBot="1">
      <c r="A8" s="4" t="s">
        <v>7</v>
      </c>
      <c r="B8" s="49" t="s">
        <v>33</v>
      </c>
      <c r="C8" s="50"/>
      <c r="D8" s="50"/>
      <c r="E8" s="50"/>
      <c r="F8" s="50"/>
      <c r="G8" s="51"/>
    </row>
    <row r="9" spans="1:7" ht="15.75">
      <c r="A9" s="7" t="s">
        <v>19</v>
      </c>
      <c r="B9" s="8" t="s">
        <v>8</v>
      </c>
      <c r="C9" s="24">
        <v>10.701</v>
      </c>
      <c r="D9" s="24"/>
      <c r="E9" s="24"/>
      <c r="F9" s="42">
        <f>C9</f>
        <v>10.701</v>
      </c>
      <c r="G9" s="25">
        <f>G17+G22</f>
        <v>0.668</v>
      </c>
    </row>
    <row r="10" spans="1:7" ht="15.75">
      <c r="A10" s="9" t="s">
        <v>13</v>
      </c>
      <c r="B10" s="10" t="s">
        <v>9</v>
      </c>
      <c r="C10" s="26">
        <f>G9</f>
        <v>0.668</v>
      </c>
      <c r="D10" s="26"/>
      <c r="E10" s="26"/>
      <c r="F10" s="43"/>
      <c r="G10" s="27">
        <f>G9</f>
        <v>0.668</v>
      </c>
    </row>
    <row r="11" spans="1:7" ht="15.75">
      <c r="A11" s="9"/>
      <c r="B11" s="10" t="s">
        <v>10</v>
      </c>
      <c r="C11" s="26"/>
      <c r="D11" s="26"/>
      <c r="E11" s="26"/>
      <c r="F11" s="43"/>
      <c r="G11" s="27"/>
    </row>
    <row r="12" spans="1:7" ht="15.75">
      <c r="A12" s="9"/>
      <c r="B12" s="10" t="s">
        <v>4</v>
      </c>
      <c r="C12" s="26"/>
      <c r="D12" s="26"/>
      <c r="E12" s="26"/>
      <c r="F12" s="43"/>
      <c r="G12" s="27"/>
    </row>
    <row r="13" spans="1:7" ht="15.75">
      <c r="A13" s="9"/>
      <c r="B13" s="10" t="s">
        <v>5</v>
      </c>
      <c r="C13" s="26"/>
      <c r="D13" s="26"/>
      <c r="E13" s="26"/>
      <c r="F13" s="43"/>
      <c r="G13" s="27"/>
    </row>
    <row r="14" spans="1:13" ht="15.75">
      <c r="A14" s="9"/>
      <c r="B14" s="10" t="s">
        <v>18</v>
      </c>
      <c r="C14" s="26">
        <f>C10</f>
        <v>0.668</v>
      </c>
      <c r="D14" s="26"/>
      <c r="E14" s="26"/>
      <c r="F14" s="43"/>
      <c r="G14" s="27">
        <f>G10</f>
        <v>0.668</v>
      </c>
      <c r="I14" s="1" t="s">
        <v>40</v>
      </c>
      <c r="L14" s="46" t="s">
        <v>18</v>
      </c>
      <c r="M14" s="46" t="s">
        <v>6</v>
      </c>
    </row>
    <row r="15" spans="1:7" ht="15.75">
      <c r="A15" s="9"/>
      <c r="B15" s="10" t="s">
        <v>6</v>
      </c>
      <c r="C15" s="26"/>
      <c r="D15" s="26"/>
      <c r="E15" s="26"/>
      <c r="F15" s="43"/>
      <c r="G15" s="27"/>
    </row>
    <row r="16" spans="1:13" ht="32.25" thickBot="1">
      <c r="A16" s="11" t="s">
        <v>14</v>
      </c>
      <c r="B16" s="12" t="s">
        <v>11</v>
      </c>
      <c r="C16" s="28">
        <f>C9</f>
        <v>10.701</v>
      </c>
      <c r="D16" s="28"/>
      <c r="E16" s="28"/>
      <c r="F16" s="44">
        <f>F9</f>
        <v>10.701</v>
      </c>
      <c r="G16" s="29"/>
      <c r="I16" s="1" t="s">
        <v>37</v>
      </c>
      <c r="J16" s="1">
        <v>6.16</v>
      </c>
      <c r="L16" s="1">
        <v>5.58</v>
      </c>
      <c r="M16" s="1">
        <v>0.61</v>
      </c>
    </row>
    <row r="17" spans="1:13" ht="15.75">
      <c r="A17" s="7" t="s">
        <v>16</v>
      </c>
      <c r="B17" s="8" t="s">
        <v>20</v>
      </c>
      <c r="C17" s="24">
        <v>10.176</v>
      </c>
      <c r="D17" s="24"/>
      <c r="E17" s="24"/>
      <c r="F17" s="42">
        <v>9.557</v>
      </c>
      <c r="G17" s="30">
        <v>0.619</v>
      </c>
      <c r="I17" s="1" t="s">
        <v>38</v>
      </c>
      <c r="J17" s="1">
        <v>0.204</v>
      </c>
      <c r="L17" s="1">
        <v>0.185</v>
      </c>
      <c r="M17" s="1">
        <v>0.019</v>
      </c>
    </row>
    <row r="18" spans="1:13" ht="15.75">
      <c r="A18" s="9" t="s">
        <v>26</v>
      </c>
      <c r="B18" s="10" t="s">
        <v>21</v>
      </c>
      <c r="C18" s="26">
        <f>C17</f>
        <v>10.176</v>
      </c>
      <c r="D18" s="26"/>
      <c r="E18" s="26"/>
      <c r="F18" s="26">
        <f>F17</f>
        <v>9.557</v>
      </c>
      <c r="G18" s="30">
        <f>G17</f>
        <v>0.619</v>
      </c>
      <c r="I18" s="1" t="s">
        <v>39</v>
      </c>
      <c r="L18" s="45">
        <f>L17/$J$17*100</f>
        <v>90.68627450980392</v>
      </c>
      <c r="M18" s="45">
        <f>M17/$J$17*100</f>
        <v>9.313725490196079</v>
      </c>
    </row>
    <row r="19" spans="1:7" ht="15.75">
      <c r="A19" s="9"/>
      <c r="B19" s="10" t="s">
        <v>24</v>
      </c>
      <c r="C19" s="26">
        <f>F19</f>
        <v>1.851</v>
      </c>
      <c r="D19" s="26"/>
      <c r="E19" s="26"/>
      <c r="F19" s="26">
        <f>1.551+0.3</f>
        <v>1.851</v>
      </c>
      <c r="G19" s="30"/>
    </row>
    <row r="20" spans="1:7" ht="15.75">
      <c r="A20" s="9"/>
      <c r="B20" s="10" t="s">
        <v>22</v>
      </c>
      <c r="C20" s="26">
        <f>F20</f>
        <v>7.374</v>
      </c>
      <c r="D20" s="26"/>
      <c r="E20" s="26"/>
      <c r="F20" s="26">
        <v>7.374</v>
      </c>
      <c r="G20" s="26"/>
    </row>
    <row r="21" spans="1:7" ht="32.25" thickBot="1">
      <c r="A21" s="13"/>
      <c r="B21" s="12" t="s">
        <v>23</v>
      </c>
      <c r="C21" s="28">
        <f>G21+F21</f>
        <v>0.9510000000000001</v>
      </c>
      <c r="D21" s="28"/>
      <c r="E21" s="28"/>
      <c r="F21" s="28">
        <v>0.332</v>
      </c>
      <c r="G21" s="31">
        <v>0.619</v>
      </c>
    </row>
    <row r="22" spans="1:7" ht="15.75">
      <c r="A22" s="15" t="s">
        <v>17</v>
      </c>
      <c r="B22" s="16" t="s">
        <v>27</v>
      </c>
      <c r="C22" s="32">
        <f>C9-C17</f>
        <v>0.5250000000000004</v>
      </c>
      <c r="D22" s="32"/>
      <c r="E22" s="32"/>
      <c r="F22" s="32">
        <f>ROUND(C22*90.69/100,3)</f>
        <v>0.476</v>
      </c>
      <c r="G22" s="32">
        <f>ROUND(C22*9.31/100,3)</f>
        <v>0.049</v>
      </c>
    </row>
    <row r="23" spans="1:7" ht="16.5" thickBot="1">
      <c r="A23" s="19"/>
      <c r="B23" s="17" t="s">
        <v>35</v>
      </c>
      <c r="C23" s="34">
        <f>C22/C9*100</f>
        <v>4.90608354359406</v>
      </c>
      <c r="D23" s="34"/>
      <c r="E23" s="34"/>
      <c r="F23" s="34">
        <f>F22/F9*100</f>
        <v>4.448182412858611</v>
      </c>
      <c r="G23" s="34">
        <f>G22/G9*100</f>
        <v>7.335329341317365</v>
      </c>
    </row>
    <row r="24" spans="1:7" s="2" customFormat="1" ht="16.5" thickBot="1">
      <c r="A24" s="20" t="s">
        <v>28</v>
      </c>
      <c r="B24" s="52" t="s">
        <v>34</v>
      </c>
      <c r="C24" s="53"/>
      <c r="D24" s="53"/>
      <c r="E24" s="53"/>
      <c r="F24" s="53"/>
      <c r="G24" s="54"/>
    </row>
    <row r="25" spans="1:7" ht="15.75">
      <c r="A25" s="7" t="s">
        <v>19</v>
      </c>
      <c r="B25" s="8" t="s">
        <v>30</v>
      </c>
      <c r="C25" s="42">
        <v>3.37</v>
      </c>
      <c r="D25" s="24"/>
      <c r="E25" s="24"/>
      <c r="F25" s="24">
        <f>C25</f>
        <v>3.37</v>
      </c>
      <c r="G25" s="25">
        <f>G33+G38</f>
        <v>0.21928999999999998</v>
      </c>
    </row>
    <row r="26" spans="1:7" ht="15.75">
      <c r="A26" s="9" t="s">
        <v>13</v>
      </c>
      <c r="B26" s="10" t="s">
        <v>9</v>
      </c>
      <c r="C26" s="26">
        <f>G26</f>
        <v>0.21928999999999998</v>
      </c>
      <c r="D26" s="26"/>
      <c r="E26" s="26"/>
      <c r="F26" s="26"/>
      <c r="G26" s="27">
        <f>G25</f>
        <v>0.21928999999999998</v>
      </c>
    </row>
    <row r="27" spans="1:7" ht="15.75">
      <c r="A27" s="9"/>
      <c r="B27" s="10" t="s">
        <v>10</v>
      </c>
      <c r="C27" s="26"/>
      <c r="D27" s="26"/>
      <c r="E27" s="26"/>
      <c r="F27" s="26"/>
      <c r="G27" s="27"/>
    </row>
    <row r="28" spans="1:7" ht="15.75">
      <c r="A28" s="9"/>
      <c r="B28" s="10" t="s">
        <v>4</v>
      </c>
      <c r="C28" s="26"/>
      <c r="D28" s="26"/>
      <c r="E28" s="26"/>
      <c r="F28" s="26"/>
      <c r="G28" s="27"/>
    </row>
    <row r="29" spans="1:7" ht="15.75">
      <c r="A29" s="5"/>
      <c r="B29" s="10" t="s">
        <v>5</v>
      </c>
      <c r="C29" s="26"/>
      <c r="D29" s="26"/>
      <c r="E29" s="26"/>
      <c r="F29" s="26"/>
      <c r="G29" s="27"/>
    </row>
    <row r="30" spans="1:7" ht="15.75">
      <c r="A30" s="5"/>
      <c r="B30" s="10" t="s">
        <v>18</v>
      </c>
      <c r="C30" s="26">
        <f>C26</f>
        <v>0.21928999999999998</v>
      </c>
      <c r="D30" s="26"/>
      <c r="E30" s="26"/>
      <c r="F30" s="26"/>
      <c r="G30" s="27">
        <f>G26</f>
        <v>0.21928999999999998</v>
      </c>
    </row>
    <row r="31" spans="1:7" ht="15.75">
      <c r="A31" s="5"/>
      <c r="B31" s="10" t="s">
        <v>6</v>
      </c>
      <c r="C31" s="26"/>
      <c r="D31" s="26"/>
      <c r="E31" s="26"/>
      <c r="F31" s="26"/>
      <c r="G31" s="30"/>
    </row>
    <row r="32" spans="1:7" ht="32.25" thickBot="1">
      <c r="A32" s="11" t="s">
        <v>29</v>
      </c>
      <c r="B32" s="12" t="s">
        <v>11</v>
      </c>
      <c r="C32" s="28">
        <f>C25</f>
        <v>3.37</v>
      </c>
      <c r="D32" s="28"/>
      <c r="E32" s="28"/>
      <c r="F32" s="28">
        <f>F25</f>
        <v>3.37</v>
      </c>
      <c r="G32" s="31"/>
    </row>
    <row r="33" spans="1:7" ht="15.75">
      <c r="A33" s="7" t="s">
        <v>15</v>
      </c>
      <c r="B33" s="8" t="s">
        <v>31</v>
      </c>
      <c r="C33" s="24">
        <v>3.205</v>
      </c>
      <c r="D33" s="24"/>
      <c r="E33" s="24"/>
      <c r="F33" s="24">
        <f>F34+G34+G38</f>
        <v>3.20929</v>
      </c>
      <c r="G33" s="33">
        <f>G37</f>
        <v>0.215</v>
      </c>
    </row>
    <row r="34" spans="1:7" ht="15.75">
      <c r="A34" s="9" t="s">
        <v>25</v>
      </c>
      <c r="B34" s="10" t="s">
        <v>21</v>
      </c>
      <c r="C34" s="26">
        <f>C33</f>
        <v>3.205</v>
      </c>
      <c r="D34" s="26"/>
      <c r="E34" s="26"/>
      <c r="F34" s="26">
        <f>F35+F36+F37</f>
        <v>2.99</v>
      </c>
      <c r="G34" s="30">
        <f>G37</f>
        <v>0.215</v>
      </c>
    </row>
    <row r="35" spans="1:7" ht="15.75">
      <c r="A35" s="5"/>
      <c r="B35" s="10" t="s">
        <v>24</v>
      </c>
      <c r="C35" s="26">
        <f>F35</f>
        <v>0.407</v>
      </c>
      <c r="D35" s="26"/>
      <c r="F35" s="26">
        <v>0.407</v>
      </c>
      <c r="G35" s="30"/>
    </row>
    <row r="36" spans="1:7" ht="15.75">
      <c r="A36" s="5"/>
      <c r="B36" s="10" t="s">
        <v>22</v>
      </c>
      <c r="C36" s="26">
        <f>F36</f>
        <v>2.483</v>
      </c>
      <c r="D36" s="26"/>
      <c r="E36" s="26"/>
      <c r="F36" s="26">
        <v>2.483</v>
      </c>
      <c r="G36" s="30"/>
    </row>
    <row r="37" spans="1:7" ht="32.25" thickBot="1">
      <c r="A37" s="6"/>
      <c r="B37" s="12" t="s">
        <v>23</v>
      </c>
      <c r="C37" s="28">
        <f>F37+G37</f>
        <v>0.315</v>
      </c>
      <c r="D37" s="28"/>
      <c r="E37" s="28"/>
      <c r="F37" s="28">
        <v>0.1</v>
      </c>
      <c r="G37" s="31">
        <v>0.215</v>
      </c>
    </row>
    <row r="38" spans="1:8" ht="15.75">
      <c r="A38" s="7">
        <v>3</v>
      </c>
      <c r="B38" s="8" t="s">
        <v>32</v>
      </c>
      <c r="C38" s="24">
        <f>C25-C33</f>
        <v>0.16500000000000004</v>
      </c>
      <c r="D38" s="24"/>
      <c r="E38" s="24"/>
      <c r="F38" s="32">
        <f>C38*97.29/100</f>
        <v>0.16052850000000002</v>
      </c>
      <c r="G38" s="32">
        <f>C38*2.6/100</f>
        <v>0.004290000000000001</v>
      </c>
      <c r="H38" s="40"/>
    </row>
    <row r="39" spans="1:7" ht="16.5" thickBot="1">
      <c r="A39" s="6"/>
      <c r="B39" s="12" t="s">
        <v>12</v>
      </c>
      <c r="C39" s="14">
        <f>ROUND(C38/C25*100,2)</f>
        <v>4.9</v>
      </c>
      <c r="D39" s="14"/>
      <c r="E39" s="14"/>
      <c r="F39" s="14">
        <f>F38/F25*100</f>
        <v>4.763456973293769</v>
      </c>
      <c r="G39" s="41">
        <f>G38/G25*100</f>
        <v>1.9563135573897585</v>
      </c>
    </row>
    <row r="40" ht="15.75">
      <c r="H40" s="40"/>
    </row>
    <row r="45" ht="15.75">
      <c r="B45" s="18"/>
    </row>
  </sheetData>
  <sheetProtection/>
  <mergeCells count="8">
    <mergeCell ref="A1:G1"/>
    <mergeCell ref="A2:G2"/>
    <mergeCell ref="A3:G3"/>
    <mergeCell ref="B8:G8"/>
    <mergeCell ref="B24:G24"/>
    <mergeCell ref="A5:A6"/>
    <mergeCell ref="B5:B6"/>
    <mergeCell ref="C5:G5"/>
  </mergeCells>
  <printOptions/>
  <pageMargins left="0.7" right="0.7" top="0.75" bottom="0.75" header="0.3" footer="0.3"/>
  <pageSetup horizontalDpi="180" verticalDpi="180" orientation="portrait" paperSize="9" scale="81" r:id="rId1"/>
  <ignoredErrors>
    <ignoredError sqref="A9 A25:A33 A17:A22" numberStoredAsText="1"/>
    <ignoredError sqref="C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2017-03-01T07:24:17Z</dcterms:modified>
  <cp:category/>
  <cp:version/>
  <cp:contentType/>
  <cp:contentStatus/>
</cp:coreProperties>
</file>