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факт 2019" sheetId="1" r:id="rId1"/>
  </sheets>
  <definedNames/>
  <calcPr fullCalcOnLoad="1"/>
</workbook>
</file>

<file path=xl/sharedStrings.xml><?xml version="1.0" encoding="utf-8"?>
<sst xmlns="http://schemas.openxmlformats.org/spreadsheetml/2006/main" count="213" uniqueCount="87">
  <si>
    <t>№ п/п</t>
  </si>
  <si>
    <t>Статья затрат</t>
  </si>
  <si>
    <t>Объем потерь, кВтч</t>
  </si>
  <si>
    <t>Цена (тариф), руб./кВтч</t>
  </si>
  <si>
    <t>Стоимость потерь с НДС, руб.</t>
  </si>
  <si>
    <t>Уровень нормативных потерь, о.е.</t>
  </si>
  <si>
    <t>Источник опубликования Приказа РЭК</t>
  </si>
  <si>
    <t>учтенных в сводном прогнозном балансе</t>
  </si>
  <si>
    <t>не учтенных в сводном прогнозном балансе</t>
  </si>
  <si>
    <t xml:space="preserve">Затраты ООО «Гранат» на покупку потерь в собственных сетях по дог. № …928457, в т.ч.: </t>
  </si>
  <si>
    <t>-</t>
  </si>
  <si>
    <t xml:space="preserve">Затраты ООО «Гранат» на покупку потерь в собственных сетях по дог. № …381734, в т.ч.: </t>
  </si>
  <si>
    <t>цена договора определяется исходя из ежемесячных предельных уровней нерегулируемых цен в соответствии с ПП РФ №442 от 04.05.2012г</t>
  </si>
  <si>
    <t>*Размер фактических потерь, оплачиваемых покупателями при осуществлении расчетов за электроэнергию по уровням напряжения</t>
  </si>
  <si>
    <t>ВН</t>
  </si>
  <si>
    <t>Нет данных</t>
  </si>
  <si>
    <t>СН1</t>
  </si>
  <si>
    <t>СН2</t>
  </si>
  <si>
    <t>НН</t>
  </si>
  <si>
    <t>Затраты на оплату потерь ООО "Гранат" факт 2019 года</t>
  </si>
  <si>
    <t>Январь 2019г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</si>
  <si>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</si>
  <si>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</si>
  <si>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</si>
  <si>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</si>
  <si>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</si>
  <si>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</si>
  <si>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</si>
  <si>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</si>
  <si>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</si>
  <si>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</si>
  <si>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</si>
  <si>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</si>
  <si>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Февраль 2019г</t>
  </si>
  <si>
    <t>Март 2019г</t>
  </si>
  <si>
    <t>Апрель 2019г</t>
  </si>
  <si>
    <t>Май 2019г</t>
  </si>
  <si>
    <t>Июнь 2019г</t>
  </si>
  <si>
    <t>Июль 2019г</t>
  </si>
  <si>
    <t>Август 2019г</t>
  </si>
  <si>
    <t>Сентябрь 2019г</t>
  </si>
  <si>
    <t>Октябрь 2019г</t>
  </si>
  <si>
    <t>Ноябрь 2019г</t>
  </si>
  <si>
    <t>Декабрь 2019г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</si>
  <si>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</si>
  <si>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</si>
  <si>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</si>
  <si>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</si>
  <si>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</si>
  <si>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</si>
  <si>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</si>
  <si>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</si>
  <si>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</si>
  <si>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</si>
  <si>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</si>
  <si>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</si>
  <si>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</si>
  <si>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</si>
  <si>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</si>
  <si>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</si>
  <si>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</si>
  <si>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</si>
  <si>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</si>
  <si>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</si>
  <si>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</si>
  <si>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</si>
  <si>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</si>
  <si>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</si>
  <si>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</si>
  <si>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</si>
  <si>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</si>
  <si>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</si>
  <si>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</si>
  <si>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</si>
  <si>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</si>
  <si>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</si>
  <si>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</si>
  <si>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</si>
  <si>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</si>
  <si>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</si>
  <si>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 xml:space="preserve">Затраты ООО «Гранат» на покупку потерь в собственных сетях по дог. № …13094, в т.ч.: </t>
  </si>
  <si>
    <t xml:space="preserve">Затраты ООО «Гранат» на покупку потерь в собственных сетях по дог. № …13095, в т.ч.: </t>
  </si>
  <si>
    <t xml:space="preserve">Приказ РЭК              № 671/95 от 27.12.2018г
(http://publication.pravo.gov.ru/ от 29.12.2018)
</t>
  </si>
  <si>
    <t>Приказ РЭК              № 671/95 от 27.12.2018г
(http://publication.pravo.gov.ru/ от 29.12.2018)</t>
  </si>
  <si>
    <t>Закупка ООО «Гранат» электрической энергии для компенсации потерь в сетях (план согласно договору № …928457 с ООО "ОЭК")</t>
  </si>
  <si>
    <t>Закупка ООО «Гранат» электрической энергии для компенсации потерь в сетях (план согласно договору № …381734 с ООО "ОЭК")</t>
  </si>
  <si>
    <r>
      <t xml:space="preserve">* - </t>
    </r>
    <r>
      <rPr>
        <sz val="10"/>
        <color indexed="8"/>
        <rFont val="Times New Roman"/>
        <family val="1"/>
      </rPr>
      <t>Информация о размере фактических потерь, оплачиваемых покупателями при осуществлении расчетов за электроэнергию отсутствует, в связи с отсутствием договорных отношений и расчетов между ООО «Гранат» и конечными потребителями – публикации на сайте не подлежит.</t>
    </r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</si>
</sst>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1" fontId="39" fillId="0" borderId="0" xfId="0" applyNumberFormat="1" applyFont="1" applyAlignment="1">
      <alignment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164" fontId="40" fillId="0" borderId="10" xfId="0" applyNumberFormat="1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64" fontId="39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1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3" fontId="39" fillId="0" borderId="10" xfId="0" applyNumberFormat="1" applyFont="1" applyFill="1" applyBorder="1" applyAlignment="1">
      <alignment horizontal="center" vertical="center" wrapText="1"/>
    </xf>
    <xf numFmtId="10" fontId="39" fillId="0" borderId="10" xfId="0" applyNumberFormat="1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10" fontId="39" fillId="0" borderId="10" xfId="0" applyNumberFormat="1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164" fontId="39" fillId="0" borderId="10" xfId="0" applyNumberFormat="1" applyFont="1" applyBorder="1" applyAlignment="1">
      <alignment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right" vertical="center" wrapText="1"/>
    </xf>
    <xf numFmtId="0" fontId="42" fillId="0" borderId="0" xfId="0" applyFont="1" applyAlignment="1">
      <alignment horizontal="center"/>
    </xf>
    <xf numFmtId="0" fontId="39" fillId="0" borderId="10" xfId="0" applyFont="1" applyFill="1" applyBorder="1" applyAlignment="1">
      <alignment vertical="center" wrapText="1"/>
    </xf>
    <xf numFmtId="1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64" fontId="39" fillId="0" borderId="10" xfId="0" applyNumberFormat="1" applyFont="1" applyBorder="1" applyAlignment="1">
      <alignment horizontal="center" vertical="center" wrapText="1"/>
    </xf>
    <xf numFmtId="1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0"/>
  <sheetViews>
    <sheetView tabSelected="1" zoomScaleSheetLayoutView="110" zoomScalePageLayoutView="0" workbookViewId="0" topLeftCell="A1">
      <selection activeCell="N76" sqref="N76"/>
    </sheetView>
  </sheetViews>
  <sheetFormatPr defaultColWidth="9.140625" defaultRowHeight="15"/>
  <cols>
    <col min="1" max="1" width="5.140625" style="1" customWidth="1"/>
    <col min="2" max="2" width="27.421875" style="2" customWidth="1"/>
    <col min="3" max="4" width="13.00390625" style="2" customWidth="1"/>
    <col min="5" max="5" width="13.00390625" style="3" customWidth="1"/>
    <col min="6" max="6" width="13.00390625" style="4" customWidth="1"/>
    <col min="7" max="7" width="13.7109375" style="2" bestFit="1" customWidth="1"/>
    <col min="8" max="8" width="14.57421875" style="2" customWidth="1"/>
    <col min="9" max="9" width="17.140625" style="2" customWidth="1"/>
    <col min="10" max="16384" width="9.140625" style="2" customWidth="1"/>
  </cols>
  <sheetData>
    <row r="2" spans="2:9" ht="18.75">
      <c r="B2" s="33" t="s">
        <v>19</v>
      </c>
      <c r="C2" s="33"/>
      <c r="D2" s="33"/>
      <c r="E2" s="33"/>
      <c r="F2" s="33"/>
      <c r="G2" s="33"/>
      <c r="H2" s="33"/>
      <c r="I2" s="33"/>
    </row>
    <row r="4" spans="1:9" s="5" customFormat="1" ht="41.25" customHeight="1">
      <c r="A4" s="39" t="s">
        <v>0</v>
      </c>
      <c r="B4" s="40" t="s">
        <v>1</v>
      </c>
      <c r="C4" s="6" t="s">
        <v>2</v>
      </c>
      <c r="D4" s="6" t="s">
        <v>3</v>
      </c>
      <c r="E4" s="7" t="s">
        <v>2</v>
      </c>
      <c r="F4" s="8" t="s">
        <v>3</v>
      </c>
      <c r="G4" s="40" t="s">
        <v>4</v>
      </c>
      <c r="H4" s="40" t="s">
        <v>5</v>
      </c>
      <c r="I4" s="40" t="s">
        <v>6</v>
      </c>
    </row>
    <row r="5" spans="1:9" s="5" customFormat="1" ht="30.75" customHeight="1">
      <c r="A5" s="39"/>
      <c r="B5" s="40"/>
      <c r="C5" s="40" t="s">
        <v>7</v>
      </c>
      <c r="D5" s="40"/>
      <c r="E5" s="41" t="s">
        <v>8</v>
      </c>
      <c r="F5" s="41"/>
      <c r="G5" s="40"/>
      <c r="H5" s="40"/>
      <c r="I5" s="40"/>
    </row>
    <row r="6" spans="1:9" ht="33" customHeight="1">
      <c r="A6" s="30">
        <v>1</v>
      </c>
      <c r="B6" s="31" t="s">
        <v>9</v>
      </c>
      <c r="C6" s="25">
        <f>SUM(C9:C20)</f>
        <v>586297</v>
      </c>
      <c r="D6" s="37"/>
      <c r="E6" s="25">
        <f>SUM(E9:E20)</f>
        <v>75227</v>
      </c>
      <c r="F6" s="38" t="s">
        <v>10</v>
      </c>
      <c r="G6" s="23">
        <f>SUM(G9:G20)</f>
        <v>1742651.6871159999</v>
      </c>
      <c r="H6" s="24">
        <v>0.0616</v>
      </c>
      <c r="I6" s="24" t="s">
        <v>82</v>
      </c>
    </row>
    <row r="7" spans="1:9" ht="33" customHeight="1">
      <c r="A7" s="30"/>
      <c r="B7" s="31"/>
      <c r="C7" s="25"/>
      <c r="D7" s="37"/>
      <c r="E7" s="25"/>
      <c r="F7" s="38"/>
      <c r="G7" s="23"/>
      <c r="H7" s="24"/>
      <c r="I7" s="24"/>
    </row>
    <row r="8" spans="1:9" ht="33" customHeight="1">
      <c r="A8" s="30"/>
      <c r="B8" s="31"/>
      <c r="C8" s="25"/>
      <c r="D8" s="37"/>
      <c r="E8" s="25"/>
      <c r="F8" s="38"/>
      <c r="G8" s="23"/>
      <c r="H8" s="24"/>
      <c r="I8" s="24"/>
    </row>
    <row r="9" spans="1:9" ht="15.75">
      <c r="A9" s="9" t="s">
        <v>21</v>
      </c>
      <c r="B9" s="10" t="s">
        <v>20</v>
      </c>
      <c r="C9" s="11">
        <v>51842</v>
      </c>
      <c r="D9" s="12">
        <v>2.20506</v>
      </c>
      <c r="E9" s="11" t="s">
        <v>10</v>
      </c>
      <c r="F9" s="13" t="s">
        <v>10</v>
      </c>
      <c r="G9" s="14">
        <v>137177.67</v>
      </c>
      <c r="H9" s="24"/>
      <c r="I9" s="24"/>
    </row>
    <row r="10" spans="1:9" ht="15.75">
      <c r="A10" s="9" t="s">
        <v>22</v>
      </c>
      <c r="B10" s="10" t="s">
        <v>33</v>
      </c>
      <c r="C10" s="11">
        <v>46133</v>
      </c>
      <c r="D10" s="12">
        <v>2.27616</v>
      </c>
      <c r="E10" s="11" t="s">
        <v>10</v>
      </c>
      <c r="F10" s="13" t="s">
        <v>10</v>
      </c>
      <c r="G10" s="14">
        <f aca="true" t="shared" si="0" ref="G10:G17">C10*D10*1.2</f>
        <v>126007.30713599999</v>
      </c>
      <c r="H10" s="24"/>
      <c r="I10" s="24"/>
    </row>
    <row r="11" spans="1:9" ht="15.75">
      <c r="A11" s="9" t="s">
        <v>23</v>
      </c>
      <c r="B11" s="10" t="s">
        <v>34</v>
      </c>
      <c r="C11" s="11">
        <f>53718-E11</f>
        <v>49200</v>
      </c>
      <c r="D11" s="12">
        <v>2.21495</v>
      </c>
      <c r="E11" s="11">
        <v>4518</v>
      </c>
      <c r="F11" s="13">
        <v>2.1809</v>
      </c>
      <c r="G11" s="14">
        <f>(C11*D11+E11*F11)*1.2</f>
        <v>142594.61544</v>
      </c>
      <c r="H11" s="24"/>
      <c r="I11" s="24"/>
    </row>
    <row r="12" spans="1:9" ht="15.75">
      <c r="A12" s="9" t="s">
        <v>24</v>
      </c>
      <c r="B12" s="10" t="s">
        <v>35</v>
      </c>
      <c r="C12" s="11">
        <v>30793</v>
      </c>
      <c r="D12" s="12">
        <v>2.25115</v>
      </c>
      <c r="E12" s="11" t="s">
        <v>10</v>
      </c>
      <c r="F12" s="13" t="s">
        <v>10</v>
      </c>
      <c r="G12" s="14">
        <f t="shared" si="0"/>
        <v>83183.59434</v>
      </c>
      <c r="H12" s="24"/>
      <c r="I12" s="24"/>
    </row>
    <row r="13" spans="1:9" ht="15.75">
      <c r="A13" s="9" t="s">
        <v>25</v>
      </c>
      <c r="B13" s="10" t="s">
        <v>36</v>
      </c>
      <c r="C13" s="11">
        <v>33886</v>
      </c>
      <c r="D13" s="12">
        <v>2.20639</v>
      </c>
      <c r="E13" s="11" t="s">
        <v>10</v>
      </c>
      <c r="F13" s="13" t="s">
        <v>10</v>
      </c>
      <c r="G13" s="14">
        <f t="shared" si="0"/>
        <v>89718.87784799999</v>
      </c>
      <c r="H13" s="24"/>
      <c r="I13" s="24"/>
    </row>
    <row r="14" spans="1:9" ht="15.75">
      <c r="A14" s="9" t="s">
        <v>26</v>
      </c>
      <c r="B14" s="10" t="s">
        <v>37</v>
      </c>
      <c r="C14" s="11">
        <v>35799</v>
      </c>
      <c r="D14" s="12">
        <v>2.21175</v>
      </c>
      <c r="E14" s="11" t="s">
        <v>10</v>
      </c>
      <c r="F14" s="13" t="s">
        <v>10</v>
      </c>
      <c r="G14" s="14">
        <f t="shared" si="0"/>
        <v>95014.12589999998</v>
      </c>
      <c r="H14" s="24"/>
      <c r="I14" s="24"/>
    </row>
    <row r="15" spans="1:9" ht="15.75">
      <c r="A15" s="9" t="s">
        <v>27</v>
      </c>
      <c r="B15" s="10" t="s">
        <v>38</v>
      </c>
      <c r="C15" s="11">
        <v>44586</v>
      </c>
      <c r="D15" s="12">
        <v>2.13452</v>
      </c>
      <c r="E15" s="11" t="s">
        <v>10</v>
      </c>
      <c r="F15" s="13" t="s">
        <v>10</v>
      </c>
      <c r="G15" s="14">
        <f t="shared" si="0"/>
        <v>114203.650464</v>
      </c>
      <c r="H15" s="24"/>
      <c r="I15" s="24"/>
    </row>
    <row r="16" spans="1:9" ht="15.75">
      <c r="A16" s="9" t="s">
        <v>28</v>
      </c>
      <c r="B16" s="10" t="s">
        <v>39</v>
      </c>
      <c r="C16" s="11">
        <v>41980</v>
      </c>
      <c r="D16" s="12">
        <v>2.07211</v>
      </c>
      <c r="E16" s="11" t="s">
        <v>10</v>
      </c>
      <c r="F16" s="13" t="s">
        <v>10</v>
      </c>
      <c r="G16" s="14">
        <v>104384.62</v>
      </c>
      <c r="H16" s="24"/>
      <c r="I16" s="24"/>
    </row>
    <row r="17" spans="1:9" ht="15.75">
      <c r="A17" s="9" t="s">
        <v>29</v>
      </c>
      <c r="B17" s="10" t="s">
        <v>40</v>
      </c>
      <c r="C17" s="11">
        <v>43778</v>
      </c>
      <c r="D17" s="12">
        <v>2.16482</v>
      </c>
      <c r="E17" s="11" t="s">
        <v>10</v>
      </c>
      <c r="F17" s="13" t="s">
        <v>10</v>
      </c>
      <c r="G17" s="14">
        <f t="shared" si="0"/>
        <v>113725.787952</v>
      </c>
      <c r="H17" s="24"/>
      <c r="I17" s="24"/>
    </row>
    <row r="18" spans="1:9" ht="15.75">
      <c r="A18" s="9" t="s">
        <v>30</v>
      </c>
      <c r="B18" s="10" t="s">
        <v>41</v>
      </c>
      <c r="C18" s="11">
        <f>94519-E18</f>
        <v>52100</v>
      </c>
      <c r="D18" s="12">
        <v>2.21578</v>
      </c>
      <c r="E18" s="11">
        <f>9519+32900</f>
        <v>42419</v>
      </c>
      <c r="F18" s="13">
        <v>2.22837</v>
      </c>
      <c r="G18" s="14">
        <f>(C18*D18+E18*F18)*1.2</f>
        <v>251960.83803599997</v>
      </c>
      <c r="H18" s="24"/>
      <c r="I18" s="24"/>
    </row>
    <row r="19" spans="1:9" ht="15.75">
      <c r="A19" s="9" t="s">
        <v>31</v>
      </c>
      <c r="B19" s="10" t="s">
        <v>42</v>
      </c>
      <c r="C19" s="11">
        <f>106028-E19</f>
        <v>79500</v>
      </c>
      <c r="D19" s="12">
        <v>2.17762</v>
      </c>
      <c r="E19" s="11">
        <f>16028+10500</f>
        <v>26528</v>
      </c>
      <c r="F19" s="13">
        <v>2.19021</v>
      </c>
      <c r="G19" s="14">
        <v>277467.24</v>
      </c>
      <c r="H19" s="24"/>
      <c r="I19" s="24"/>
    </row>
    <row r="20" spans="1:9" ht="15.75">
      <c r="A20" s="9" t="s">
        <v>32</v>
      </c>
      <c r="B20" s="10" t="s">
        <v>43</v>
      </c>
      <c r="C20" s="11">
        <f>78462-E20</f>
        <v>76700</v>
      </c>
      <c r="D20" s="12">
        <v>2.2005</v>
      </c>
      <c r="E20" s="11">
        <v>1762</v>
      </c>
      <c r="F20" s="13">
        <v>2.21309</v>
      </c>
      <c r="G20" s="14">
        <v>207213.36</v>
      </c>
      <c r="H20" s="24"/>
      <c r="I20" s="24"/>
    </row>
    <row r="21" spans="1:9" ht="47.25" customHeight="1">
      <c r="A21" s="30">
        <v>2</v>
      </c>
      <c r="B21" s="31" t="s">
        <v>11</v>
      </c>
      <c r="C21" s="25">
        <f>SUM(C23:C34)</f>
        <v>27017</v>
      </c>
      <c r="D21" s="32"/>
      <c r="E21" s="25">
        <f>SUM(E23:E34)</f>
        <v>16791</v>
      </c>
      <c r="F21" s="26"/>
      <c r="G21" s="23">
        <f>SUM(G23:G34)</f>
        <v>114686.17200800001</v>
      </c>
      <c r="H21" s="24">
        <v>0.0616</v>
      </c>
      <c r="I21" s="27" t="s">
        <v>83</v>
      </c>
    </row>
    <row r="22" spans="1:9" ht="52.5" customHeight="1">
      <c r="A22" s="30"/>
      <c r="B22" s="31"/>
      <c r="C22" s="25"/>
      <c r="D22" s="32"/>
      <c r="E22" s="25"/>
      <c r="F22" s="26"/>
      <c r="G22" s="23"/>
      <c r="H22" s="24"/>
      <c r="I22" s="28"/>
    </row>
    <row r="23" spans="1:9" ht="15.75">
      <c r="A23" s="9" t="s">
        <v>44</v>
      </c>
      <c r="B23" s="10" t="s">
        <v>20</v>
      </c>
      <c r="C23" s="11">
        <f>13801-E23</f>
        <v>3500</v>
      </c>
      <c r="D23" s="12">
        <v>2.20506</v>
      </c>
      <c r="E23" s="11">
        <v>10301</v>
      </c>
      <c r="F23" s="13">
        <v>2.17101</v>
      </c>
      <c r="G23" s="14">
        <v>36097.53</v>
      </c>
      <c r="H23" s="24"/>
      <c r="I23" s="28"/>
    </row>
    <row r="24" spans="1:9" ht="15.75">
      <c r="A24" s="9" t="s">
        <v>45</v>
      </c>
      <c r="B24" s="10" t="s">
        <v>33</v>
      </c>
      <c r="C24" s="11">
        <f>6776-E24</f>
        <v>3500</v>
      </c>
      <c r="D24" s="12">
        <v>2.27616</v>
      </c>
      <c r="E24" s="11">
        <v>3276</v>
      </c>
      <c r="F24" s="13">
        <v>2.24211</v>
      </c>
      <c r="G24" s="14">
        <v>18374.06</v>
      </c>
      <c r="H24" s="24"/>
      <c r="I24" s="28"/>
    </row>
    <row r="25" spans="1:9" ht="15.75">
      <c r="A25" s="9" t="s">
        <v>46</v>
      </c>
      <c r="B25" s="10" t="s">
        <v>34</v>
      </c>
      <c r="C25" s="11">
        <v>315</v>
      </c>
      <c r="D25" s="12">
        <v>2.21495</v>
      </c>
      <c r="E25" s="11" t="s">
        <v>10</v>
      </c>
      <c r="F25" s="13" t="s">
        <v>10</v>
      </c>
      <c r="G25" s="14">
        <f aca="true" t="shared" si="1" ref="G25:G34">C25*D25*1.2</f>
        <v>837.2511</v>
      </c>
      <c r="H25" s="24"/>
      <c r="I25" s="28"/>
    </row>
    <row r="26" spans="1:9" ht="15.75">
      <c r="A26" s="9" t="s">
        <v>47</v>
      </c>
      <c r="B26" s="10" t="s">
        <v>35</v>
      </c>
      <c r="C26" s="11">
        <v>2529</v>
      </c>
      <c r="D26" s="12">
        <v>2.25115</v>
      </c>
      <c r="E26" s="11" t="s">
        <v>10</v>
      </c>
      <c r="F26" s="13" t="s">
        <v>10</v>
      </c>
      <c r="G26" s="14">
        <f t="shared" si="1"/>
        <v>6831.7900199999995</v>
      </c>
      <c r="H26" s="24"/>
      <c r="I26" s="28"/>
    </row>
    <row r="27" spans="1:9" ht="15.75">
      <c r="A27" s="9" t="s">
        <v>48</v>
      </c>
      <c r="B27" s="10" t="s">
        <v>36</v>
      </c>
      <c r="C27" s="11">
        <v>427</v>
      </c>
      <c r="D27" s="12">
        <v>2.20639</v>
      </c>
      <c r="E27" s="11" t="s">
        <v>10</v>
      </c>
      <c r="F27" s="13" t="s">
        <v>10</v>
      </c>
      <c r="G27" s="14">
        <v>1130.54</v>
      </c>
      <c r="H27" s="24"/>
      <c r="I27" s="28"/>
    </row>
    <row r="28" spans="1:9" ht="15.75">
      <c r="A28" s="9" t="s">
        <v>49</v>
      </c>
      <c r="B28" s="10" t="s">
        <v>37</v>
      </c>
      <c r="C28" s="11">
        <v>314</v>
      </c>
      <c r="D28" s="12">
        <v>2.21175</v>
      </c>
      <c r="E28" s="11" t="s">
        <v>10</v>
      </c>
      <c r="F28" s="13" t="s">
        <v>10</v>
      </c>
      <c r="G28" s="14">
        <f t="shared" si="1"/>
        <v>833.3873999999998</v>
      </c>
      <c r="H28" s="24"/>
      <c r="I28" s="28"/>
    </row>
    <row r="29" spans="1:9" ht="15.75" customHeight="1">
      <c r="A29" s="9" t="s">
        <v>50</v>
      </c>
      <c r="B29" s="10" t="s">
        <v>38</v>
      </c>
      <c r="C29" s="12">
        <v>314</v>
      </c>
      <c r="D29" s="12">
        <v>2.13452</v>
      </c>
      <c r="E29" s="11" t="s">
        <v>10</v>
      </c>
      <c r="F29" s="13" t="s">
        <v>10</v>
      </c>
      <c r="G29" s="14">
        <f t="shared" si="1"/>
        <v>804.287136</v>
      </c>
      <c r="H29" s="24"/>
      <c r="I29" s="28"/>
    </row>
    <row r="30" spans="1:9" ht="15.75">
      <c r="A30" s="9" t="s">
        <v>51</v>
      </c>
      <c r="B30" s="10" t="s">
        <v>39</v>
      </c>
      <c r="C30" s="12">
        <v>6322</v>
      </c>
      <c r="D30" s="12">
        <v>2.07211</v>
      </c>
      <c r="E30" s="11" t="s">
        <v>10</v>
      </c>
      <c r="F30" s="13" t="s">
        <v>10</v>
      </c>
      <c r="G30" s="14">
        <f t="shared" si="1"/>
        <v>15719.855303999999</v>
      </c>
      <c r="H30" s="24"/>
      <c r="I30" s="28"/>
    </row>
    <row r="31" spans="1:9" ht="15.75">
      <c r="A31" s="9" t="s">
        <v>52</v>
      </c>
      <c r="B31" s="10" t="s">
        <v>40</v>
      </c>
      <c r="C31" s="11">
        <f>6714-E31</f>
        <v>3500</v>
      </c>
      <c r="D31" s="12">
        <v>2.16482</v>
      </c>
      <c r="E31" s="11">
        <v>3214</v>
      </c>
      <c r="F31" s="13">
        <v>2.17741</v>
      </c>
      <c r="G31" s="14">
        <f>(C31*D31+E31*F31)*1.2</f>
        <v>17490.078888</v>
      </c>
      <c r="H31" s="24"/>
      <c r="I31" s="28"/>
    </row>
    <row r="32" spans="1:9" ht="15.75">
      <c r="A32" s="9" t="s">
        <v>53</v>
      </c>
      <c r="B32" s="10" t="s">
        <v>41</v>
      </c>
      <c r="C32" s="12">
        <v>724</v>
      </c>
      <c r="D32" s="12">
        <v>2.21578</v>
      </c>
      <c r="E32" s="11" t="s">
        <v>10</v>
      </c>
      <c r="F32" s="13" t="s">
        <v>10</v>
      </c>
      <c r="G32" s="14">
        <v>1925.08</v>
      </c>
      <c r="H32" s="24"/>
      <c r="I32" s="28"/>
    </row>
    <row r="33" spans="1:9" ht="15.75">
      <c r="A33" s="9" t="s">
        <v>54</v>
      </c>
      <c r="B33" s="10" t="s">
        <v>42</v>
      </c>
      <c r="C33" s="11">
        <v>2590</v>
      </c>
      <c r="D33" s="12">
        <v>2.17762</v>
      </c>
      <c r="E33" s="11" t="s">
        <v>10</v>
      </c>
      <c r="F33" s="13" t="s">
        <v>10</v>
      </c>
      <c r="G33" s="14">
        <f t="shared" si="1"/>
        <v>6768.042960000001</v>
      </c>
      <c r="H33" s="24"/>
      <c r="I33" s="28"/>
    </row>
    <row r="34" spans="1:9" ht="15.75">
      <c r="A34" s="9" t="s">
        <v>55</v>
      </c>
      <c r="B34" s="10" t="s">
        <v>43</v>
      </c>
      <c r="C34" s="11">
        <v>2982</v>
      </c>
      <c r="D34" s="12">
        <v>2.2005</v>
      </c>
      <c r="E34" s="11" t="s">
        <v>10</v>
      </c>
      <c r="F34" s="13" t="s">
        <v>10</v>
      </c>
      <c r="G34" s="14">
        <f t="shared" si="1"/>
        <v>7874.269199999999</v>
      </c>
      <c r="H34" s="24"/>
      <c r="I34" s="29"/>
    </row>
    <row r="35" spans="1:9" ht="49.5" customHeight="1">
      <c r="A35" s="30">
        <v>3</v>
      </c>
      <c r="B35" s="31" t="s">
        <v>80</v>
      </c>
      <c r="C35" s="25">
        <f>SUM(C37:C48)</f>
        <v>254256</v>
      </c>
      <c r="D35" s="32"/>
      <c r="E35" s="25">
        <f>SUM(E37:E48)</f>
        <v>0</v>
      </c>
      <c r="F35" s="26"/>
      <c r="G35" s="23">
        <f>SUM(G37:G48)</f>
        <v>666656.3142719999</v>
      </c>
      <c r="H35" s="24">
        <v>0.0616</v>
      </c>
      <c r="I35" s="27" t="s">
        <v>83</v>
      </c>
    </row>
    <row r="36" spans="1:9" ht="49.5" customHeight="1">
      <c r="A36" s="30"/>
      <c r="B36" s="31"/>
      <c r="C36" s="25"/>
      <c r="D36" s="32"/>
      <c r="E36" s="25"/>
      <c r="F36" s="26"/>
      <c r="G36" s="23"/>
      <c r="H36" s="24"/>
      <c r="I36" s="28"/>
    </row>
    <row r="37" spans="1:9" ht="15.75">
      <c r="A37" s="9" t="s">
        <v>56</v>
      </c>
      <c r="B37" s="10" t="s">
        <v>20</v>
      </c>
      <c r="C37" s="11">
        <v>22479</v>
      </c>
      <c r="D37" s="12">
        <v>2.17101</v>
      </c>
      <c r="E37" s="11" t="s">
        <v>10</v>
      </c>
      <c r="F37" s="11" t="s">
        <v>10</v>
      </c>
      <c r="G37" s="14">
        <v>58562.58</v>
      </c>
      <c r="H37" s="24"/>
      <c r="I37" s="28"/>
    </row>
    <row r="38" spans="1:9" ht="15.75">
      <c r="A38" s="9" t="s">
        <v>57</v>
      </c>
      <c r="B38" s="10" t="s">
        <v>33</v>
      </c>
      <c r="C38" s="11">
        <v>20267</v>
      </c>
      <c r="D38" s="12">
        <v>2.24211</v>
      </c>
      <c r="E38" s="11" t="s">
        <v>10</v>
      </c>
      <c r="F38" s="13" t="s">
        <v>10</v>
      </c>
      <c r="G38" s="14">
        <v>54529</v>
      </c>
      <c r="H38" s="24"/>
      <c r="I38" s="28"/>
    </row>
    <row r="39" spans="1:9" ht="15.75">
      <c r="A39" s="9" t="s">
        <v>58</v>
      </c>
      <c r="B39" s="10" t="s">
        <v>34</v>
      </c>
      <c r="C39" s="11">
        <v>18897</v>
      </c>
      <c r="D39" s="12">
        <v>2.1809</v>
      </c>
      <c r="E39" s="11" t="s">
        <v>10</v>
      </c>
      <c r="F39" s="13" t="s">
        <v>10</v>
      </c>
      <c r="G39" s="14">
        <v>49454.98</v>
      </c>
      <c r="H39" s="24"/>
      <c r="I39" s="28"/>
    </row>
    <row r="40" spans="1:9" ht="15.75">
      <c r="A40" s="9" t="s">
        <v>59</v>
      </c>
      <c r="B40" s="10" t="s">
        <v>35</v>
      </c>
      <c r="C40" s="11">
        <v>21078</v>
      </c>
      <c r="D40" s="12">
        <v>2.2171</v>
      </c>
      <c r="E40" s="11" t="s">
        <v>10</v>
      </c>
      <c r="F40" s="13" t="s">
        <v>10</v>
      </c>
      <c r="G40" s="14">
        <v>56078.42</v>
      </c>
      <c r="H40" s="24"/>
      <c r="I40" s="28"/>
    </row>
    <row r="41" spans="1:9" ht="15.75">
      <c r="A41" s="9" t="s">
        <v>60</v>
      </c>
      <c r="B41" s="10" t="s">
        <v>36</v>
      </c>
      <c r="C41" s="11">
        <v>18365</v>
      </c>
      <c r="D41" s="12">
        <v>2.17234</v>
      </c>
      <c r="E41" s="11" t="s">
        <v>10</v>
      </c>
      <c r="F41" s="13" t="s">
        <v>10</v>
      </c>
      <c r="G41" s="14">
        <f aca="true" t="shared" si="2" ref="G41:G47">C41*D41*1.2</f>
        <v>47874.028920000004</v>
      </c>
      <c r="H41" s="24"/>
      <c r="I41" s="28"/>
    </row>
    <row r="42" spans="1:9" ht="15.75">
      <c r="A42" s="9" t="s">
        <v>61</v>
      </c>
      <c r="B42" s="10" t="s">
        <v>37</v>
      </c>
      <c r="C42" s="11">
        <v>18277</v>
      </c>
      <c r="D42" s="12">
        <v>2.1777</v>
      </c>
      <c r="E42" s="11" t="s">
        <v>10</v>
      </c>
      <c r="F42" s="13" t="s">
        <v>10</v>
      </c>
      <c r="G42" s="14">
        <v>47762.17</v>
      </c>
      <c r="H42" s="24"/>
      <c r="I42" s="28"/>
    </row>
    <row r="43" spans="1:9" ht="15.75" customHeight="1">
      <c r="A43" s="9" t="s">
        <v>62</v>
      </c>
      <c r="B43" s="10" t="s">
        <v>38</v>
      </c>
      <c r="C43" s="12">
        <v>20026</v>
      </c>
      <c r="D43" s="12">
        <v>2.14711</v>
      </c>
      <c r="E43" s="11" t="s">
        <v>10</v>
      </c>
      <c r="F43" s="13" t="s">
        <v>10</v>
      </c>
      <c r="G43" s="14">
        <v>51597.62</v>
      </c>
      <c r="H43" s="24"/>
      <c r="I43" s="28"/>
    </row>
    <row r="44" spans="1:9" ht="15.75">
      <c r="A44" s="9" t="s">
        <v>63</v>
      </c>
      <c r="B44" s="10" t="s">
        <v>39</v>
      </c>
      <c r="C44" s="12">
        <v>19877</v>
      </c>
      <c r="D44" s="12">
        <v>2.0847</v>
      </c>
      <c r="E44" s="11" t="s">
        <v>10</v>
      </c>
      <c r="F44" s="13" t="s">
        <v>10</v>
      </c>
      <c r="G44" s="14">
        <v>49725.09</v>
      </c>
      <c r="H44" s="24"/>
      <c r="I44" s="28"/>
    </row>
    <row r="45" spans="1:9" ht="15.75">
      <c r="A45" s="9" t="s">
        <v>64</v>
      </c>
      <c r="B45" s="10" t="s">
        <v>40</v>
      </c>
      <c r="C45" s="12">
        <v>25257</v>
      </c>
      <c r="D45" s="12">
        <v>2.17741</v>
      </c>
      <c r="E45" s="11" t="s">
        <v>10</v>
      </c>
      <c r="F45" s="13" t="s">
        <v>10</v>
      </c>
      <c r="G45" s="14">
        <f t="shared" si="2"/>
        <v>65993.81324399999</v>
      </c>
      <c r="H45" s="24"/>
      <c r="I45" s="28"/>
    </row>
    <row r="46" spans="1:9" ht="15.75">
      <c r="A46" s="9" t="s">
        <v>65</v>
      </c>
      <c r="B46" s="10" t="s">
        <v>41</v>
      </c>
      <c r="C46" s="12">
        <v>25986</v>
      </c>
      <c r="D46" s="12">
        <v>2.22837</v>
      </c>
      <c r="E46" s="11" t="s">
        <v>10</v>
      </c>
      <c r="F46" s="13" t="s">
        <v>10</v>
      </c>
      <c r="G46" s="14">
        <v>69487.7</v>
      </c>
      <c r="H46" s="24"/>
      <c r="I46" s="28"/>
    </row>
    <row r="47" spans="1:9" ht="15.75">
      <c r="A47" s="9" t="s">
        <v>66</v>
      </c>
      <c r="B47" s="10" t="s">
        <v>42</v>
      </c>
      <c r="C47" s="11">
        <v>21429</v>
      </c>
      <c r="D47" s="12">
        <v>2.19021</v>
      </c>
      <c r="E47" s="11" t="s">
        <v>10</v>
      </c>
      <c r="F47" s="13" t="s">
        <v>10</v>
      </c>
      <c r="G47" s="14">
        <f t="shared" si="2"/>
        <v>56320.812108000006</v>
      </c>
      <c r="H47" s="24"/>
      <c r="I47" s="28"/>
    </row>
    <row r="48" spans="1:9" ht="15.75">
      <c r="A48" s="9" t="s">
        <v>67</v>
      </c>
      <c r="B48" s="10" t="s">
        <v>43</v>
      </c>
      <c r="C48" s="11">
        <v>22318</v>
      </c>
      <c r="D48" s="12">
        <v>2.21309</v>
      </c>
      <c r="E48" s="11" t="s">
        <v>10</v>
      </c>
      <c r="F48" s="13" t="s">
        <v>10</v>
      </c>
      <c r="G48" s="14">
        <v>59270.1</v>
      </c>
      <c r="H48" s="24"/>
      <c r="I48" s="29"/>
    </row>
    <row r="49" spans="1:9" ht="44.25" customHeight="1">
      <c r="A49" s="30">
        <v>4</v>
      </c>
      <c r="B49" s="31" t="s">
        <v>81</v>
      </c>
      <c r="C49" s="25">
        <f>SUM(C51:C62)</f>
        <v>612148</v>
      </c>
      <c r="D49" s="32"/>
      <c r="E49" s="25">
        <f>SUM(E51:E62)</f>
        <v>0</v>
      </c>
      <c r="F49" s="26"/>
      <c r="G49" s="23">
        <f>SUM(G51:G62)</f>
        <v>1602779.399056</v>
      </c>
      <c r="H49" s="24">
        <v>0.0616</v>
      </c>
      <c r="I49" s="27" t="s">
        <v>83</v>
      </c>
    </row>
    <row r="50" spans="1:9" ht="44.25" customHeight="1">
      <c r="A50" s="30"/>
      <c r="B50" s="31"/>
      <c r="C50" s="25"/>
      <c r="D50" s="32"/>
      <c r="E50" s="25"/>
      <c r="F50" s="26"/>
      <c r="G50" s="23"/>
      <c r="H50" s="24"/>
      <c r="I50" s="28"/>
    </row>
    <row r="51" spans="1:9" ht="15.75">
      <c r="A51" s="9" t="s">
        <v>68</v>
      </c>
      <c r="B51" s="10" t="s">
        <v>20</v>
      </c>
      <c r="C51" s="11">
        <v>20567</v>
      </c>
      <c r="D51" s="12">
        <v>2.17101</v>
      </c>
      <c r="E51" s="11"/>
      <c r="F51" s="13"/>
      <c r="G51" s="14">
        <v>53581.39</v>
      </c>
      <c r="H51" s="24"/>
      <c r="I51" s="28"/>
    </row>
    <row r="52" spans="1:9" ht="15.75">
      <c r="A52" s="9" t="s">
        <v>69</v>
      </c>
      <c r="B52" s="10" t="s">
        <v>33</v>
      </c>
      <c r="C52" s="11">
        <v>58603</v>
      </c>
      <c r="D52" s="12">
        <v>2.24211</v>
      </c>
      <c r="E52" s="11" t="s">
        <v>10</v>
      </c>
      <c r="F52" s="13" t="s">
        <v>10</v>
      </c>
      <c r="G52" s="14">
        <v>157673.24</v>
      </c>
      <c r="H52" s="24"/>
      <c r="I52" s="28"/>
    </row>
    <row r="53" spans="1:9" ht="15.75">
      <c r="A53" s="9" t="s">
        <v>70</v>
      </c>
      <c r="B53" s="10" t="s">
        <v>34</v>
      </c>
      <c r="C53" s="11">
        <v>60588</v>
      </c>
      <c r="D53" s="12">
        <v>2.1809</v>
      </c>
      <c r="E53" s="11" t="s">
        <v>10</v>
      </c>
      <c r="F53" s="13" t="s">
        <v>10</v>
      </c>
      <c r="G53" s="14">
        <v>158563.65</v>
      </c>
      <c r="H53" s="24"/>
      <c r="I53" s="28"/>
    </row>
    <row r="54" spans="1:9" ht="15.75">
      <c r="A54" s="9" t="s">
        <v>71</v>
      </c>
      <c r="B54" s="10" t="s">
        <v>35</v>
      </c>
      <c r="C54" s="11">
        <v>57049</v>
      </c>
      <c r="D54" s="12">
        <v>2.2171</v>
      </c>
      <c r="E54" s="11" t="s">
        <v>10</v>
      </c>
      <c r="F54" s="13" t="s">
        <v>10</v>
      </c>
      <c r="G54" s="14">
        <f aca="true" t="shared" si="3" ref="G54:G62">C54*D54*1.2</f>
        <v>151780.00548</v>
      </c>
      <c r="H54" s="24"/>
      <c r="I54" s="28"/>
    </row>
    <row r="55" spans="1:9" ht="15.75">
      <c r="A55" s="9" t="s">
        <v>72</v>
      </c>
      <c r="B55" s="10" t="s">
        <v>36</v>
      </c>
      <c r="C55" s="11">
        <v>49426</v>
      </c>
      <c r="D55" s="12">
        <v>2.17234</v>
      </c>
      <c r="E55" s="11" t="s">
        <v>10</v>
      </c>
      <c r="F55" s="13" t="s">
        <v>10</v>
      </c>
      <c r="G55" s="14">
        <f t="shared" si="3"/>
        <v>128844.092208</v>
      </c>
      <c r="H55" s="24"/>
      <c r="I55" s="28"/>
    </row>
    <row r="56" spans="1:9" ht="15.75">
      <c r="A56" s="9" t="s">
        <v>73</v>
      </c>
      <c r="B56" s="10" t="s">
        <v>37</v>
      </c>
      <c r="C56" s="11">
        <v>32474</v>
      </c>
      <c r="D56" s="12">
        <v>2.1777</v>
      </c>
      <c r="E56" s="11" t="s">
        <v>10</v>
      </c>
      <c r="F56" s="13" t="s">
        <v>10</v>
      </c>
      <c r="G56" s="14">
        <f t="shared" si="3"/>
        <v>84862.35576</v>
      </c>
      <c r="H56" s="24"/>
      <c r="I56" s="28"/>
    </row>
    <row r="57" spans="1:9" ht="15.75" customHeight="1">
      <c r="A57" s="9" t="s">
        <v>74</v>
      </c>
      <c r="B57" s="10" t="s">
        <v>38</v>
      </c>
      <c r="C57" s="12">
        <v>38455</v>
      </c>
      <c r="D57" s="12">
        <v>2.14711</v>
      </c>
      <c r="E57" s="11" t="s">
        <v>10</v>
      </c>
      <c r="F57" s="13" t="s">
        <v>10</v>
      </c>
      <c r="G57" s="14">
        <f t="shared" si="3"/>
        <v>99080.53806</v>
      </c>
      <c r="H57" s="24"/>
      <c r="I57" s="28"/>
    </row>
    <row r="58" spans="1:9" ht="15.75">
      <c r="A58" s="9" t="s">
        <v>75</v>
      </c>
      <c r="B58" s="10" t="s">
        <v>39</v>
      </c>
      <c r="C58" s="12">
        <v>66332</v>
      </c>
      <c r="D58" s="12">
        <v>2.0847</v>
      </c>
      <c r="E58" s="11" t="s">
        <v>10</v>
      </c>
      <c r="F58" s="13" t="s">
        <v>10</v>
      </c>
      <c r="G58" s="14">
        <f t="shared" si="3"/>
        <v>165938.78448000003</v>
      </c>
      <c r="H58" s="24"/>
      <c r="I58" s="28"/>
    </row>
    <row r="59" spans="1:9" ht="15.75">
      <c r="A59" s="9" t="s">
        <v>76</v>
      </c>
      <c r="B59" s="10" t="s">
        <v>40</v>
      </c>
      <c r="C59" s="12">
        <v>45437</v>
      </c>
      <c r="D59" s="12">
        <v>2.17741</v>
      </c>
      <c r="E59" s="11" t="s">
        <v>10</v>
      </c>
      <c r="F59" s="13" t="s">
        <v>10</v>
      </c>
      <c r="G59" s="14">
        <v>118721.98</v>
      </c>
      <c r="H59" s="24"/>
      <c r="I59" s="28"/>
    </row>
    <row r="60" spans="1:9" ht="15.75">
      <c r="A60" s="9" t="s">
        <v>77</v>
      </c>
      <c r="B60" s="10" t="s">
        <v>41</v>
      </c>
      <c r="C60" s="12">
        <v>45937</v>
      </c>
      <c r="D60" s="12">
        <v>2.22837</v>
      </c>
      <c r="E60" s="11" t="s">
        <v>10</v>
      </c>
      <c r="F60" s="13" t="s">
        <v>10</v>
      </c>
      <c r="G60" s="14">
        <f t="shared" si="3"/>
        <v>122837.559228</v>
      </c>
      <c r="H60" s="24"/>
      <c r="I60" s="28"/>
    </row>
    <row r="61" spans="1:9" ht="15.75">
      <c r="A61" s="9" t="s">
        <v>78</v>
      </c>
      <c r="B61" s="10" t="s">
        <v>42</v>
      </c>
      <c r="C61" s="11">
        <v>134025</v>
      </c>
      <c r="D61" s="12">
        <v>2.19021</v>
      </c>
      <c r="E61" s="11" t="s">
        <v>10</v>
      </c>
      <c r="F61" s="13" t="s">
        <v>10</v>
      </c>
      <c r="G61" s="14">
        <f t="shared" si="3"/>
        <v>352251.4743</v>
      </c>
      <c r="H61" s="24"/>
      <c r="I61" s="28"/>
    </row>
    <row r="62" spans="1:9" ht="15.75">
      <c r="A62" s="9" t="s">
        <v>79</v>
      </c>
      <c r="B62" s="10" t="s">
        <v>43</v>
      </c>
      <c r="C62" s="11">
        <v>3255</v>
      </c>
      <c r="D62" s="12">
        <v>2.21309</v>
      </c>
      <c r="E62" s="11" t="s">
        <v>10</v>
      </c>
      <c r="F62" s="13" t="s">
        <v>10</v>
      </c>
      <c r="G62" s="14">
        <f t="shared" si="3"/>
        <v>8644.329539999999</v>
      </c>
      <c r="H62" s="24"/>
      <c r="I62" s="29"/>
    </row>
    <row r="63" spans="1:9" s="20" customFormat="1" ht="94.5">
      <c r="A63" s="15">
        <v>3</v>
      </c>
      <c r="B63" s="16" t="s">
        <v>84</v>
      </c>
      <c r="C63" s="17">
        <v>204000</v>
      </c>
      <c r="D63" s="34" t="s">
        <v>12</v>
      </c>
      <c r="E63" s="34"/>
      <c r="F63" s="34"/>
      <c r="G63" s="34"/>
      <c r="H63" s="18">
        <v>0.0616</v>
      </c>
      <c r="I63" s="19" t="s">
        <v>83</v>
      </c>
    </row>
    <row r="64" spans="1:9" s="20" customFormat="1" ht="94.5">
      <c r="A64" s="15">
        <v>4</v>
      </c>
      <c r="B64" s="16" t="s">
        <v>85</v>
      </c>
      <c r="C64" s="17">
        <v>24000</v>
      </c>
      <c r="D64" s="34" t="s">
        <v>12</v>
      </c>
      <c r="E64" s="34"/>
      <c r="F64" s="34"/>
      <c r="G64" s="34"/>
      <c r="H64" s="18">
        <v>0.0616</v>
      </c>
      <c r="I64" s="19" t="s">
        <v>83</v>
      </c>
    </row>
    <row r="65" spans="1:9" s="20" customFormat="1" ht="25.5" customHeight="1">
      <c r="A65" s="35">
        <v>3</v>
      </c>
      <c r="B65" s="34" t="s">
        <v>13</v>
      </c>
      <c r="C65" s="21" t="s">
        <v>14</v>
      </c>
      <c r="D65" s="36" t="s">
        <v>15</v>
      </c>
      <c r="E65" s="36"/>
      <c r="F65" s="36"/>
      <c r="G65" s="36"/>
      <c r="H65" s="36"/>
      <c r="I65" s="36"/>
    </row>
    <row r="66" spans="1:9" s="20" customFormat="1" ht="25.5" customHeight="1">
      <c r="A66" s="35"/>
      <c r="B66" s="34"/>
      <c r="C66" s="21" t="s">
        <v>16</v>
      </c>
      <c r="D66" s="36" t="s">
        <v>15</v>
      </c>
      <c r="E66" s="36"/>
      <c r="F66" s="36"/>
      <c r="G66" s="36"/>
      <c r="H66" s="36"/>
      <c r="I66" s="36"/>
    </row>
    <row r="67" spans="1:9" s="20" customFormat="1" ht="25.5" customHeight="1">
      <c r="A67" s="35"/>
      <c r="B67" s="34"/>
      <c r="C67" s="21" t="s">
        <v>17</v>
      </c>
      <c r="D67" s="36" t="s">
        <v>15</v>
      </c>
      <c r="E67" s="36"/>
      <c r="F67" s="36"/>
      <c r="G67" s="36"/>
      <c r="H67" s="36"/>
      <c r="I67" s="36"/>
    </row>
    <row r="68" spans="1:9" s="20" customFormat="1" ht="25.5" customHeight="1">
      <c r="A68" s="35"/>
      <c r="B68" s="34"/>
      <c r="C68" s="21" t="s">
        <v>18</v>
      </c>
      <c r="D68" s="36" t="s">
        <v>15</v>
      </c>
      <c r="E68" s="36"/>
      <c r="F68" s="36"/>
      <c r="G68" s="36"/>
      <c r="H68" s="36"/>
      <c r="I68" s="36"/>
    </row>
    <row r="70" spans="1:9" ht="36" customHeight="1">
      <c r="A70" s="22" t="s">
        <v>86</v>
      </c>
      <c r="B70" s="22"/>
      <c r="C70" s="22"/>
      <c r="D70" s="22"/>
      <c r="E70" s="22"/>
      <c r="F70" s="22"/>
      <c r="G70" s="22"/>
      <c r="H70" s="22"/>
      <c r="I70" s="22"/>
    </row>
  </sheetData>
  <sheetProtection/>
  <mergeCells count="53">
    <mergeCell ref="A4:A5"/>
    <mergeCell ref="B4:B5"/>
    <mergeCell ref="G4:G5"/>
    <mergeCell ref="H4:H5"/>
    <mergeCell ref="I4:I5"/>
    <mergeCell ref="C5:D5"/>
    <mergeCell ref="E5:F5"/>
    <mergeCell ref="A6:A8"/>
    <mergeCell ref="B6:B8"/>
    <mergeCell ref="C6:C8"/>
    <mergeCell ref="D6:D8"/>
    <mergeCell ref="F6:F8"/>
    <mergeCell ref="D63:G63"/>
    <mergeCell ref="A21:A22"/>
    <mergeCell ref="B21:B22"/>
    <mergeCell ref="C21:C22"/>
    <mergeCell ref="D21:D22"/>
    <mergeCell ref="F21:F22"/>
    <mergeCell ref="D64:G64"/>
    <mergeCell ref="A65:A68"/>
    <mergeCell ref="B65:B68"/>
    <mergeCell ref="D65:I65"/>
    <mergeCell ref="D66:I66"/>
    <mergeCell ref="D67:I67"/>
    <mergeCell ref="D68:I68"/>
    <mergeCell ref="B2:I2"/>
    <mergeCell ref="G6:G8"/>
    <mergeCell ref="H21:H34"/>
    <mergeCell ref="E21:E22"/>
    <mergeCell ref="G21:G22"/>
    <mergeCell ref="H6:H20"/>
    <mergeCell ref="E49:E50"/>
    <mergeCell ref="A35:A36"/>
    <mergeCell ref="B35:B36"/>
    <mergeCell ref="C35:C36"/>
    <mergeCell ref="D35:D36"/>
    <mergeCell ref="E35:E36"/>
    <mergeCell ref="A70:I70"/>
    <mergeCell ref="G49:G50"/>
    <mergeCell ref="H49:H62"/>
    <mergeCell ref="E6:E8"/>
    <mergeCell ref="G35:G36"/>
    <mergeCell ref="H35:H48"/>
    <mergeCell ref="F49:F50"/>
    <mergeCell ref="F35:F36"/>
    <mergeCell ref="I6:I20"/>
    <mergeCell ref="I21:I34"/>
    <mergeCell ref="I35:I48"/>
    <mergeCell ref="I49:I62"/>
    <mergeCell ref="A49:A50"/>
    <mergeCell ref="B49:B50"/>
    <mergeCell ref="C49:C50"/>
    <mergeCell ref="D49:D50"/>
  </mergeCells>
  <printOptions/>
  <pageMargins left="0.7086614173228347" right="0.31496062992125984" top="0.5511811023622047" bottom="0.35433070866141736" header="0" footer="0"/>
  <pageSetup fitToHeight="0" fitToWidth="1" horizontalDpi="600" verticalDpi="600" orientation="portrait" paperSize="9" scale="74" r:id="rId1"/>
  <ignoredErrors>
    <ignoredError sqref="G11:G20 G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Nikolaevna</dc:creator>
  <cp:keywords/>
  <dc:description/>
  <cp:lastModifiedBy>3</cp:lastModifiedBy>
  <cp:lastPrinted>2020-02-21T03:35:43Z</cp:lastPrinted>
  <dcterms:created xsi:type="dcterms:W3CDTF">2015-06-05T18:19:34Z</dcterms:created>
  <dcterms:modified xsi:type="dcterms:W3CDTF">2020-02-28T12:17:18Z</dcterms:modified>
  <cp:category/>
  <cp:version/>
  <cp:contentType/>
  <cp:contentStatus/>
</cp:coreProperties>
</file>